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Utilisateur\Documents\IEN - RD\INSPECTEUR 22-23\DEC 22-23\Examens niveau IV session 2023\Docs DEC TCI 2023\"/>
    </mc:Choice>
  </mc:AlternateContent>
  <bookViews>
    <workbookView xWindow="15" yWindow="0" windowWidth="28755" windowHeight="16680" tabRatio="500"/>
  </bookViews>
  <sheets>
    <sheet name="Unité U32 bac pro TCI" sheetId="1" r:id="rId1"/>
  </sheets>
  <definedNames>
    <definedName name="OLE_LINK5" localSheetId="0">'Unité U32 bac pro TCI'!#REF!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8" i="1" l="1"/>
  <c r="M48" i="1"/>
  <c r="M40" i="1"/>
  <c r="M41" i="1"/>
  <c r="M42" i="1"/>
  <c r="M43" i="1"/>
  <c r="M44" i="1"/>
  <c r="M45" i="1"/>
  <c r="M46" i="1"/>
  <c r="M47" i="1"/>
  <c r="M49" i="1"/>
  <c r="M50" i="1"/>
  <c r="N48" i="1"/>
  <c r="N49" i="1"/>
  <c r="N50" i="1"/>
  <c r="L48" i="1"/>
  <c r="M39" i="1"/>
  <c r="N40" i="1"/>
  <c r="L40" i="1"/>
  <c r="N41" i="1"/>
  <c r="N42" i="1"/>
  <c r="L41" i="1"/>
  <c r="N43" i="1"/>
  <c r="L43" i="1"/>
  <c r="N44" i="1"/>
  <c r="L44" i="1"/>
  <c r="N45" i="1"/>
  <c r="L45" i="1"/>
  <c r="N46" i="1"/>
  <c r="N47" i="1"/>
  <c r="L46" i="1"/>
  <c r="L39" i="1"/>
  <c r="M34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5" i="1"/>
  <c r="M36" i="1"/>
  <c r="M37" i="1"/>
  <c r="M38" i="1"/>
  <c r="N34" i="1"/>
  <c r="N35" i="1"/>
  <c r="L34" i="1"/>
  <c r="N32" i="1"/>
  <c r="N33" i="1"/>
  <c r="L32" i="1"/>
  <c r="N29" i="1"/>
  <c r="N30" i="1"/>
  <c r="N31" i="1"/>
  <c r="L29" i="1"/>
  <c r="N28" i="1"/>
  <c r="L28" i="1"/>
  <c r="N26" i="1"/>
  <c r="N27" i="1"/>
  <c r="L26" i="1"/>
  <c r="N24" i="1"/>
  <c r="N25" i="1"/>
  <c r="L24" i="1"/>
  <c r="N21" i="1"/>
  <c r="N22" i="1"/>
  <c r="N23" i="1"/>
  <c r="L21" i="1"/>
  <c r="O6" i="1"/>
  <c r="O7" i="1"/>
  <c r="O8" i="1"/>
  <c r="O9" i="1"/>
  <c r="O10" i="1"/>
  <c r="O11" i="1"/>
  <c r="O12" i="1"/>
  <c r="O13" i="1"/>
  <c r="O15" i="1"/>
  <c r="O16" i="1"/>
  <c r="O17" i="1"/>
  <c r="O18" i="1"/>
  <c r="O19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40" i="1"/>
  <c r="O41" i="1"/>
  <c r="O42" i="1"/>
  <c r="O43" i="1"/>
  <c r="O44" i="1"/>
  <c r="O45" i="1"/>
  <c r="O46" i="1"/>
  <c r="O47" i="1"/>
  <c r="O48" i="1"/>
  <c r="O49" i="1"/>
  <c r="O50" i="1"/>
  <c r="O51" i="1"/>
  <c r="N36" i="1"/>
  <c r="N37" i="1"/>
  <c r="L36" i="1"/>
  <c r="N38" i="1"/>
  <c r="L38" i="1"/>
  <c r="L20" i="1"/>
  <c r="F55" i="1"/>
  <c r="M8" i="1"/>
  <c r="M9" i="1"/>
  <c r="M10" i="1"/>
  <c r="M11" i="1"/>
  <c r="M7" i="1"/>
  <c r="M6" i="1"/>
  <c r="M12" i="1"/>
  <c r="M13" i="1"/>
  <c r="M5" i="1"/>
  <c r="F52" i="1"/>
  <c r="N6" i="1"/>
  <c r="N7" i="1"/>
  <c r="L6" i="1"/>
  <c r="N8" i="1"/>
  <c r="L8" i="1"/>
  <c r="N9" i="1"/>
  <c r="L9" i="1"/>
  <c r="N10" i="1"/>
  <c r="L10" i="1"/>
  <c r="N11" i="1"/>
  <c r="N12" i="1"/>
  <c r="N13" i="1"/>
  <c r="L11" i="1"/>
  <c r="L5" i="1"/>
  <c r="M15" i="1"/>
  <c r="M16" i="1"/>
  <c r="M17" i="1"/>
  <c r="M18" i="1"/>
  <c r="M19" i="1"/>
  <c r="M14" i="1"/>
  <c r="F53" i="1"/>
  <c r="M20" i="1"/>
  <c r="F54" i="1"/>
  <c r="F56" i="1"/>
  <c r="N19" i="1"/>
  <c r="L19" i="1"/>
  <c r="N17" i="1"/>
  <c r="N18" i="1"/>
  <c r="L17" i="1"/>
  <c r="N16" i="1"/>
  <c r="L16" i="1"/>
  <c r="N15" i="1"/>
  <c r="L15" i="1"/>
  <c r="K51" i="1"/>
  <c r="J23" i="1"/>
  <c r="J24" i="1"/>
  <c r="J25" i="1"/>
  <c r="J26" i="1"/>
  <c r="J27" i="1"/>
  <c r="J28" i="1"/>
  <c r="J29" i="1"/>
  <c r="J30" i="1"/>
  <c r="J31" i="1"/>
  <c r="J32" i="1"/>
  <c r="J33" i="1"/>
  <c r="J10" i="1"/>
  <c r="J11" i="1"/>
  <c r="J18" i="1"/>
  <c r="J8" i="1"/>
  <c r="J9" i="1"/>
  <c r="L14" i="1"/>
  <c r="J15" i="1"/>
  <c r="J16" i="1"/>
  <c r="J17" i="1"/>
  <c r="J19" i="1"/>
  <c r="J21" i="1"/>
  <c r="J22" i="1"/>
  <c r="J34" i="1"/>
  <c r="J35" i="1"/>
  <c r="J36" i="1"/>
  <c r="J37" i="1"/>
  <c r="J38" i="1"/>
  <c r="J40" i="1"/>
  <c r="J41" i="1"/>
  <c r="J42" i="1"/>
  <c r="J43" i="1"/>
  <c r="J44" i="1"/>
  <c r="J45" i="1"/>
  <c r="J46" i="1"/>
  <c r="J47" i="1"/>
  <c r="J48" i="1"/>
  <c r="J49" i="1"/>
  <c r="J50" i="1"/>
  <c r="J7" i="1"/>
  <c r="J12" i="1"/>
  <c r="J13" i="1"/>
  <c r="J6" i="1"/>
</calcChain>
</file>

<file path=xl/sharedStrings.xml><?xml version="1.0" encoding="utf-8"?>
<sst xmlns="http://schemas.openxmlformats.org/spreadsheetml/2006/main" count="118" uniqueCount="117">
  <si>
    <t>non</t>
  </si>
  <si>
    <t>1/3</t>
  </si>
  <si>
    <t>2/3</t>
  </si>
  <si>
    <t>3/3</t>
  </si>
  <si>
    <t>Indicateurs</t>
  </si>
  <si>
    <t>Compétences</t>
  </si>
  <si>
    <t>Poids</t>
  </si>
  <si>
    <t>Note</t>
  </si>
  <si>
    <r>
      <t xml:space="preserve">Note brute (si un taux Tx d'indicateurs évalués par objectif est &lt; 50%, ou si il y a une erreur, alors le calcul est refusé. Voir repères </t>
    </r>
    <r>
      <rPr>
        <sz val="12"/>
        <color indexed="10"/>
        <rFont val="Arial"/>
        <family val="2"/>
      </rPr>
      <t>◄</t>
    </r>
    <r>
      <rPr>
        <sz val="12"/>
        <rFont val="Arial"/>
        <family val="2"/>
      </rPr>
      <t xml:space="preserve"> à droite de la grille) :</t>
    </r>
  </si>
  <si>
    <t>Note sur 20 proposée au jury* :</t>
  </si>
  <si>
    <t>/20</t>
  </si>
  <si>
    <t>Note x coefficient :</t>
  </si>
  <si>
    <t xml:space="preserve">* La note proposée, arrondie au demi point ou au point entier supérieur, est décidée par les évaluateurs à partir de la note brute </t>
  </si>
  <si>
    <t xml:space="preserve">Candidat : </t>
  </si>
  <si>
    <t>C3.1</t>
  </si>
  <si>
    <t>C3.2</t>
  </si>
  <si>
    <t>C3.3</t>
  </si>
  <si>
    <t>C3.4</t>
  </si>
  <si>
    <t xml:space="preserve"> C3 - S'intégrer dans un groupe</t>
  </si>
  <si>
    <t>C9 - Exploiter un planning de fabrication</t>
  </si>
  <si>
    <t xml:space="preserve">C11 - respecter les procédures relatives à la sécurité et au respect de l’environnement </t>
  </si>
  <si>
    <t>Travailler en équipe</t>
  </si>
  <si>
    <t>Consigner les événements</t>
  </si>
  <si>
    <t>Valider l’activité d’un opérateur ou d’une équipe</t>
  </si>
  <si>
    <t>Transmettre oralement ou par écrit des consignes et/ou des protocoles (mode d’organisation, réglages, sécurité…)</t>
  </si>
  <si>
    <t>Identifier son rôle au sein d’un groupe au regard du problème technique à résoudre</t>
  </si>
  <si>
    <t>Le rôle à tenir au sein du groupe est correctement identifié.</t>
  </si>
  <si>
    <t>La définition de son domaine d’intervention est comprise.</t>
  </si>
  <si>
    <t>Les consignes communiquées sont pertinentes et adaptées.</t>
  </si>
  <si>
    <t>L’activité tient compte des nouvelles consignes de production.</t>
  </si>
  <si>
    <t>Les informations consignées sont exploitables.</t>
  </si>
  <si>
    <t>L’implication dans le groupe est effective.</t>
  </si>
  <si>
    <t>Les arguments des autres membres du groupe sont pris en compte.</t>
  </si>
  <si>
    <t>Les postures d'écoute et de discussion adoptées permettent les échanges.</t>
  </si>
  <si>
    <t>C3.5</t>
  </si>
  <si>
    <t xml:space="preserve">L’intervention ou l’ensemble à fabriquer est situé sur le planning. </t>
  </si>
  <si>
    <t>Les dates relevées respectent les délais de fabrication.</t>
  </si>
  <si>
    <t>Les priorités de fabrication sont  relevées et argumentées.</t>
  </si>
  <si>
    <t>Les tâches critiques sont bien repérées.</t>
  </si>
  <si>
    <t>Les intervenants extérieurs sont situés sur le planning.</t>
  </si>
  <si>
    <t>Identifier sur un planning l’intervention à réaliser et/ou les étapes de fabrication</t>
  </si>
  <si>
    <t>Situer sur le planning la chronologie et la durée des tâches</t>
  </si>
  <si>
    <t>Identifier les priorités de fabrication</t>
  </si>
  <si>
    <t>Identifier les différents intervenants pour exécuter les tâches</t>
  </si>
  <si>
    <t>C9.1</t>
  </si>
  <si>
    <t>C9.2</t>
  </si>
  <si>
    <t>C9.3</t>
  </si>
  <si>
    <t>C9.4</t>
  </si>
  <si>
    <t>Les conditions de sécurité spécifiques au site sont identifiées et respectées.</t>
  </si>
  <si>
    <t>Les consignes liées à  l’intervention sont identifiées.</t>
  </si>
  <si>
    <t>La zone de travail sur le site est correctement localisée.</t>
  </si>
  <si>
    <t>Le repérage du ou des éléments constitutifs de l’installation et de la partie à réhabiliter est correct.</t>
  </si>
  <si>
    <t>L’estimation de la faisabilité (conditions d’intervention) est définie.</t>
  </si>
  <si>
    <t xml:space="preserve">Le croquis à main levée représente la forme de l’élément en respectant les ordres de grandeur. </t>
  </si>
  <si>
    <t>Les informations nécessaires pour définir l’élément sont identifiées et relevées : nuance des matériaux, orientation, cotes fonctionnelles et tolérances de forme et de position fonctionnelles.</t>
  </si>
  <si>
    <t>La vérification est effectuée et la mise à disposition est effective.</t>
  </si>
  <si>
    <t>L’aménagement et le balisage de la zone d’accès et de travail sont réalisés.</t>
  </si>
  <si>
    <t>L’acheminement des matériels est réalisé sans oubli.</t>
  </si>
  <si>
    <t>L’approvisionnement de la matière d’œuvre et l’installation des moyens sont effectués.</t>
  </si>
  <si>
    <t>L’intervention pratiquée est en adéquation avec le résultat attendu.</t>
  </si>
  <si>
    <t>Les consignes d’hygiène, sécurité et protection de l’environnement sont suivies.</t>
  </si>
  <si>
    <t>Le mode opératoire de la remise en service de l’installation est appliqué.</t>
  </si>
  <si>
    <t>Les essais sont réalisés.</t>
  </si>
  <si>
    <t>L’installation est remise à l’état initial.</t>
  </si>
  <si>
    <t>L’aire d’intervention est dégagée.</t>
  </si>
  <si>
    <t>Les informations retranscrites sont exactes.</t>
  </si>
  <si>
    <t>Identifier les conditions d’intervention</t>
  </si>
  <si>
    <t>Identifier le ou les éléments défectueux</t>
  </si>
  <si>
    <t>Établir un croquis coté définissant un élément à partir de relevés en situation</t>
  </si>
  <si>
    <t>Vérifier la consignation de l’ouvrage et de son environnement</t>
  </si>
  <si>
    <t>Aménager la zone de travail</t>
  </si>
  <si>
    <t>Remplacer avec ou sans adaptation l’élément ou le sous-ensemble</t>
  </si>
  <si>
    <t>Participer à la remise en service de l’installation</t>
  </si>
  <si>
    <t>Assurer les opérations de finition</t>
  </si>
  <si>
    <t>Mettre à jour les documents de suivi de l’installation</t>
  </si>
  <si>
    <t>C10.1</t>
  </si>
  <si>
    <t>C10.2</t>
  </si>
  <si>
    <t>C10.3</t>
  </si>
  <si>
    <t>C10.4</t>
  </si>
  <si>
    <t>C10.5</t>
  </si>
  <si>
    <t>C10.6</t>
  </si>
  <si>
    <t>C10.7</t>
  </si>
  <si>
    <t>C10.8</t>
  </si>
  <si>
    <t>C10.9</t>
  </si>
  <si>
    <t>Les documents sont renseignés.</t>
  </si>
  <si>
    <t>La procédure de vérification est appliquée et la conformité est attestée.</t>
  </si>
  <si>
    <t>L’état des équipements est correctement évalué.</t>
  </si>
  <si>
    <t>La localisation et l’identification sont pertinentes.</t>
  </si>
  <si>
    <t>La maintenance est effectuée selon les prescriptions, en toute sécurité</t>
  </si>
  <si>
    <t>Les dysfonctionnements sont signalés précisément.</t>
  </si>
  <si>
    <t>Les procédures internes sont connues et respectées.</t>
  </si>
  <si>
    <t>Les procédures spécifiques liées au lieu d’intervention sont connues et respectées.</t>
  </si>
  <si>
    <t>Le stockage des déchets avant évacuation est organisé en quantité et en qualité.</t>
  </si>
  <si>
    <t xml:space="preserve">Le tri des déchets est respecté. </t>
  </si>
  <si>
    <t>La traçabilité de l’évacuation des déchets est faite.</t>
  </si>
  <si>
    <t>Tenir à jour le dossier historique de maintenance de la machine</t>
  </si>
  <si>
    <t>Vérifier l’état de fonctionnement et la conformité des matériels, des équipements et des outillages</t>
  </si>
  <si>
    <t>Localiser et identifier les défaillances, anomalies, dysfonctionnements simples.</t>
  </si>
  <si>
    <t>Effectuer la maintenance de 1er niveau en appliquant les procédures.</t>
  </si>
  <si>
    <t>Signaler les détériorations des éléments constituant le système de production</t>
  </si>
  <si>
    <t>Appliquer les consignes de sécurité</t>
  </si>
  <si>
    <t>Gérer les déchets</t>
  </si>
  <si>
    <t>C11.1</t>
  </si>
  <si>
    <t>C11.2</t>
  </si>
  <si>
    <t>C11.3</t>
  </si>
  <si>
    <t>C11.4</t>
  </si>
  <si>
    <t>C11.5</t>
  </si>
  <si>
    <t>C11.6</t>
  </si>
  <si>
    <t>C11.7</t>
  </si>
  <si>
    <t>Taux Txd'indicateurs évalués pourla compétence C3</t>
  </si>
  <si>
    <t>Taux Tx d'indicateurs évalués pourla compétence C9</t>
  </si>
  <si>
    <t>Taux Tx d'indicateurs évalués pourla compétence C10</t>
  </si>
  <si>
    <t>Taux Tx d'indicateurs évalués pourla compétence C11</t>
  </si>
  <si>
    <t>Baccalauréat professionnel Technicien en Chaudronnerie Industrielle</t>
  </si>
  <si>
    <t>Épreuve E3 - Unité U32 – Réhabilitation sur chantier d’un ensemble chaudronné</t>
  </si>
  <si>
    <t>/80</t>
  </si>
  <si>
    <t>C10- Réhabiliter tout ou partie d’un ensemble chaudronné sur chantier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</si>
</sst>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5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4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1" xfId="0" applyBorder="1" applyAlignment="1">
      <alignment horizontal="center"/>
    </xf>
    <xf numFmtId="0" fontId="7" fillId="0" borderId="1" xfId="0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0" fontId="0" fillId="0" borderId="1" xfId="0" applyBorder="1"/>
    <xf numFmtId="0" fontId="8" fillId="0" borderId="0" xfId="0" applyFont="1"/>
    <xf numFmtId="49" fontId="7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right" vertical="center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9" fontId="0" fillId="2" borderId="1" xfId="0" applyNumberForma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3" borderId="6" xfId="0" applyFill="1" applyBorder="1"/>
    <xf numFmtId="0" fontId="0" fillId="6" borderId="6" xfId="0" applyFill="1" applyBorder="1"/>
    <xf numFmtId="0" fontId="0" fillId="6" borderId="1" xfId="0" applyFill="1" applyBorder="1"/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6" xfId="0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2" fontId="19" fillId="0" borderId="0" xfId="0" applyNumberFormat="1" applyFont="1" applyAlignment="1">
      <alignment horizontal="center" vertical="center"/>
    </xf>
    <xf numFmtId="0" fontId="3" fillId="3" borderId="1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0" fillId="6" borderId="0" xfId="0" applyFill="1" applyBorder="1"/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14" fillId="0" borderId="8" xfId="0" applyFont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left" vertical="center" wrapText="1"/>
    </xf>
    <xf numFmtId="0" fontId="17" fillId="0" borderId="0" xfId="0" applyFont="1" applyBorder="1" applyAlignment="1" applyProtection="1">
      <alignment horizontal="right" vertical="center"/>
    </xf>
    <xf numFmtId="0" fontId="21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9" fillId="5" borderId="0" xfId="0" applyFont="1" applyFill="1" applyAlignment="1">
      <alignment horizontal="left" vertical="center"/>
    </xf>
    <xf numFmtId="0" fontId="19" fillId="0" borderId="0" xfId="0" applyFont="1" applyAlignment="1">
      <alignment horizontal="center"/>
    </xf>
    <xf numFmtId="0" fontId="16" fillId="4" borderId="8" xfId="0" applyFont="1" applyFill="1" applyBorder="1" applyAlignment="1" applyProtection="1">
      <alignment horizontal="center" vertical="center"/>
    </xf>
    <xf numFmtId="164" fontId="14" fillId="0" borderId="7" xfId="0" applyNumberFormat="1" applyFont="1" applyBorder="1" applyAlignment="1" applyProtection="1">
      <alignment horizontal="center" vertical="center"/>
      <protection locked="0"/>
    </xf>
    <xf numFmtId="164" fontId="16" fillId="4" borderId="7" xfId="0" applyNumberFormat="1" applyFont="1" applyFill="1" applyBorder="1" applyAlignment="1" applyProtection="1">
      <alignment horizontal="center" vertical="center"/>
    </xf>
    <xf numFmtId="9" fontId="11" fillId="0" borderId="0" xfId="0" applyNumberFormat="1" applyFont="1" applyBorder="1" applyAlignment="1" applyProtection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4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9"/>
  <sheetViews>
    <sheetView tabSelected="1" topLeftCell="A4" zoomScale="70" zoomScaleNormal="70" workbookViewId="0">
      <selection activeCell="D27" sqref="D27"/>
    </sheetView>
  </sheetViews>
  <sheetFormatPr baseColWidth="10" defaultRowHeight="15.75" x14ac:dyDescent="0.25"/>
  <cols>
    <col min="1" max="1" width="3" customWidth="1"/>
    <col min="2" max="2" width="6.5" customWidth="1"/>
    <col min="3" max="3" width="40.5" style="5" customWidth="1"/>
    <col min="4" max="4" width="94" customWidth="1"/>
    <col min="5" max="5" width="5.125" customWidth="1"/>
    <col min="6" max="6" width="5" customWidth="1"/>
    <col min="7" max="7" width="5.875" customWidth="1"/>
    <col min="8" max="8" width="5.625" customWidth="1"/>
    <col min="9" max="9" width="5.5" customWidth="1"/>
    <col min="10" max="10" width="6.125" style="12" customWidth="1"/>
    <col min="11" max="12" width="10.875" style="9"/>
    <col min="13" max="13" width="7.625" style="34" customWidth="1"/>
    <col min="14" max="14" width="8.5" style="35" customWidth="1"/>
    <col min="15" max="15" width="6" style="34" customWidth="1"/>
  </cols>
  <sheetData>
    <row r="1" spans="2:15" s="11" customFormat="1" ht="33" customHeight="1" x14ac:dyDescent="0.25">
      <c r="B1" s="23" t="s">
        <v>113</v>
      </c>
      <c r="C1" s="24"/>
      <c r="E1" s="77" t="s">
        <v>13</v>
      </c>
      <c r="F1" s="77"/>
      <c r="G1" s="77"/>
      <c r="H1" s="77"/>
      <c r="I1" s="77"/>
      <c r="J1" s="77"/>
      <c r="K1" s="77"/>
      <c r="L1" s="77"/>
      <c r="M1" s="34"/>
      <c r="N1" s="35"/>
      <c r="O1" s="34"/>
    </row>
    <row r="2" spans="2:15" s="21" customFormat="1" ht="18.75" x14ac:dyDescent="0.3">
      <c r="B2" s="21" t="s">
        <v>114</v>
      </c>
      <c r="E2" s="78"/>
      <c r="F2" s="78"/>
      <c r="G2" s="78"/>
      <c r="H2" s="78"/>
      <c r="I2" s="78"/>
      <c r="J2" s="78"/>
      <c r="K2" s="78"/>
      <c r="L2" s="78"/>
      <c r="M2" s="22"/>
      <c r="N2" s="52"/>
      <c r="O2" s="22"/>
    </row>
    <row r="4" spans="2:15" x14ac:dyDescent="0.25">
      <c r="B4" s="84" t="s">
        <v>5</v>
      </c>
      <c r="C4" s="84"/>
      <c r="D4" s="1" t="s">
        <v>4</v>
      </c>
      <c r="E4" s="2" t="s">
        <v>0</v>
      </c>
      <c r="F4" s="3">
        <v>0</v>
      </c>
      <c r="G4" s="3" t="s">
        <v>1</v>
      </c>
      <c r="H4" s="3" t="s">
        <v>2</v>
      </c>
      <c r="I4" s="3" t="s">
        <v>3</v>
      </c>
      <c r="K4" s="6" t="s">
        <v>6</v>
      </c>
      <c r="L4" s="6" t="s">
        <v>7</v>
      </c>
    </row>
    <row r="5" spans="2:15" x14ac:dyDescent="0.25">
      <c r="B5" s="69" t="s">
        <v>18</v>
      </c>
      <c r="C5" s="70"/>
      <c r="D5" s="70"/>
      <c r="E5" s="71"/>
      <c r="F5" s="71"/>
      <c r="G5" s="71"/>
      <c r="H5" s="71"/>
      <c r="I5" s="72"/>
      <c r="K5" s="28">
        <v>0.15</v>
      </c>
      <c r="L5" s="10">
        <f>SUM(L6:L13)</f>
        <v>0</v>
      </c>
      <c r="M5" s="34">
        <f>SUM(M6:M13)</f>
        <v>8</v>
      </c>
    </row>
    <row r="6" spans="2:15" ht="15" customHeight="1" x14ac:dyDescent="0.25">
      <c r="B6" s="66" t="s">
        <v>14</v>
      </c>
      <c r="C6" s="73" t="s">
        <v>25</v>
      </c>
      <c r="D6" s="46" t="s">
        <v>26</v>
      </c>
      <c r="E6" s="43"/>
      <c r="F6" s="8"/>
      <c r="G6" s="8"/>
      <c r="H6" s="8"/>
      <c r="I6" s="8"/>
      <c r="J6" s="25" t="str">
        <f>(IF(O6&lt;&gt;1,"◄",""))</f>
        <v>◄</v>
      </c>
      <c r="K6" s="8">
        <v>1</v>
      </c>
      <c r="L6" s="59">
        <f>SUM(N6:N7)</f>
        <v>0</v>
      </c>
      <c r="M6" s="34">
        <f>IF(E6&lt;&gt;"",0,K6)</f>
        <v>1</v>
      </c>
      <c r="N6" s="35">
        <f>(IF(G6&lt;&gt;"",1/3,0)+IF(H6&lt;&gt;"",2/3,0)+IF(I6&lt;&gt;"",1,0))*K$5*20*M6/SUM(M$6:M$13)</f>
        <v>0</v>
      </c>
      <c r="O6" s="34">
        <f>COUNTA(E6:I6)</f>
        <v>0</v>
      </c>
    </row>
    <row r="7" spans="2:15" ht="15" customHeight="1" x14ac:dyDescent="0.25">
      <c r="B7" s="66"/>
      <c r="C7" s="73"/>
      <c r="D7" s="53" t="s">
        <v>27</v>
      </c>
      <c r="E7" s="44"/>
      <c r="F7" s="26"/>
      <c r="G7" s="26"/>
      <c r="H7" s="26"/>
      <c r="I7" s="26"/>
      <c r="J7" s="25" t="str">
        <f t="shared" ref="J7:J50" si="0">(IF(O7&lt;&gt;1,"◄",""))</f>
        <v>◄</v>
      </c>
      <c r="K7" s="8">
        <v>1</v>
      </c>
      <c r="L7" s="59"/>
      <c r="M7" s="34">
        <f t="shared" ref="M7:M50" si="1">IF(E7&lt;&gt;"",0,K7)</f>
        <v>1</v>
      </c>
      <c r="N7" s="35">
        <f t="shared" ref="N7:N11" si="2">(IF(G7&lt;&gt;"",1/3,0)+IF(H7&lt;&gt;"",2/3,0)+IF(I7&lt;&gt;"",1,0))*K$5*20*M7/SUM(M$6:M$13)</f>
        <v>0</v>
      </c>
      <c r="O7" s="34">
        <f t="shared" ref="O7:O50" si="3">COUNTA(E7:I7)</f>
        <v>0</v>
      </c>
    </row>
    <row r="8" spans="2:15" ht="38.25" x14ac:dyDescent="0.25">
      <c r="B8" s="36" t="s">
        <v>15</v>
      </c>
      <c r="C8" s="47" t="s">
        <v>24</v>
      </c>
      <c r="D8" s="48" t="s">
        <v>28</v>
      </c>
      <c r="E8" s="45"/>
      <c r="F8" s="30"/>
      <c r="G8" s="30"/>
      <c r="H8" s="30"/>
      <c r="I8" s="30"/>
      <c r="J8" s="25" t="str">
        <f t="shared" si="0"/>
        <v>◄</v>
      </c>
      <c r="K8" s="8">
        <v>1</v>
      </c>
      <c r="L8" s="41">
        <f>N8</f>
        <v>0</v>
      </c>
      <c r="M8" s="34">
        <f t="shared" si="1"/>
        <v>1</v>
      </c>
      <c r="N8" s="35">
        <f t="shared" si="2"/>
        <v>0</v>
      </c>
      <c r="O8" s="34">
        <f t="shared" si="3"/>
        <v>0</v>
      </c>
    </row>
    <row r="9" spans="2:15" x14ac:dyDescent="0.25">
      <c r="B9" s="36" t="s">
        <v>16</v>
      </c>
      <c r="C9" s="47" t="s">
        <v>23</v>
      </c>
      <c r="D9" s="54" t="s">
        <v>29</v>
      </c>
      <c r="E9" s="44"/>
      <c r="F9" s="26"/>
      <c r="G9" s="26"/>
      <c r="H9" s="26"/>
      <c r="I9" s="26"/>
      <c r="J9" s="25" t="str">
        <f t="shared" si="0"/>
        <v>◄</v>
      </c>
      <c r="K9" s="8">
        <v>1</v>
      </c>
      <c r="L9" s="41">
        <f>N9</f>
        <v>0</v>
      </c>
      <c r="M9" s="34">
        <f t="shared" si="1"/>
        <v>1</v>
      </c>
      <c r="N9" s="35">
        <f t="shared" si="2"/>
        <v>0</v>
      </c>
      <c r="O9" s="34">
        <f t="shared" si="3"/>
        <v>0</v>
      </c>
    </row>
    <row r="10" spans="2:15" x14ac:dyDescent="0.25">
      <c r="B10" s="36" t="s">
        <v>17</v>
      </c>
      <c r="C10" s="47" t="s">
        <v>22</v>
      </c>
      <c r="D10" s="48" t="s">
        <v>30</v>
      </c>
      <c r="E10" s="45"/>
      <c r="F10" s="30"/>
      <c r="G10" s="30"/>
      <c r="H10" s="30"/>
      <c r="I10" s="30"/>
      <c r="J10" s="25" t="str">
        <f t="shared" si="0"/>
        <v>◄</v>
      </c>
      <c r="K10" s="40">
        <v>1</v>
      </c>
      <c r="L10" s="41">
        <f>N10</f>
        <v>0</v>
      </c>
      <c r="M10" s="34">
        <f t="shared" si="1"/>
        <v>1</v>
      </c>
      <c r="N10" s="35">
        <f t="shared" si="2"/>
        <v>0</v>
      </c>
      <c r="O10" s="34">
        <f t="shared" si="3"/>
        <v>0</v>
      </c>
    </row>
    <row r="11" spans="2:15" x14ac:dyDescent="0.25">
      <c r="B11" s="66" t="s">
        <v>34</v>
      </c>
      <c r="C11" s="73" t="s">
        <v>21</v>
      </c>
      <c r="D11" s="53" t="s">
        <v>31</v>
      </c>
      <c r="E11" s="44"/>
      <c r="F11" s="26"/>
      <c r="G11" s="26"/>
      <c r="H11" s="26"/>
      <c r="I11" s="26"/>
      <c r="J11" s="25" t="str">
        <f t="shared" si="0"/>
        <v>◄</v>
      </c>
      <c r="K11" s="40">
        <v>1</v>
      </c>
      <c r="L11" s="59">
        <f>SUM(N11:N13)</f>
        <v>0</v>
      </c>
      <c r="M11" s="34">
        <f t="shared" si="1"/>
        <v>1</v>
      </c>
      <c r="N11" s="35">
        <f t="shared" si="2"/>
        <v>0</v>
      </c>
      <c r="O11" s="34">
        <f t="shared" si="3"/>
        <v>0</v>
      </c>
    </row>
    <row r="12" spans="2:15" ht="15" customHeight="1" x14ac:dyDescent="0.25">
      <c r="B12" s="66"/>
      <c r="C12" s="73"/>
      <c r="D12" s="46" t="s">
        <v>32</v>
      </c>
      <c r="E12" s="43"/>
      <c r="F12" s="8"/>
      <c r="G12" s="8"/>
      <c r="H12" s="8"/>
      <c r="I12" s="8"/>
      <c r="J12" s="25" t="str">
        <f t="shared" si="0"/>
        <v>◄</v>
      </c>
      <c r="K12" s="8">
        <v>1</v>
      </c>
      <c r="L12" s="59"/>
      <c r="M12" s="34">
        <f t="shared" si="1"/>
        <v>1</v>
      </c>
      <c r="N12" s="35">
        <f>(IF(G12&lt;&gt;"",1/3,0)+IF(H12&lt;&gt;"",2/3,0)+IF(I12&lt;&gt;"",1,0))*K$5*20*M12/SUM(M$6:M$13)</f>
        <v>0</v>
      </c>
      <c r="O12" s="34">
        <f t="shared" si="3"/>
        <v>0</v>
      </c>
    </row>
    <row r="13" spans="2:15" x14ac:dyDescent="0.25">
      <c r="B13" s="66"/>
      <c r="C13" s="73"/>
      <c r="D13" s="53" t="s">
        <v>33</v>
      </c>
      <c r="E13" s="44"/>
      <c r="F13" s="26"/>
      <c r="G13" s="26"/>
      <c r="H13" s="26"/>
      <c r="I13" s="26"/>
      <c r="J13" s="25" t="str">
        <f t="shared" si="0"/>
        <v>◄</v>
      </c>
      <c r="K13" s="8">
        <v>1</v>
      </c>
      <c r="L13" s="59"/>
      <c r="M13" s="34">
        <f t="shared" si="1"/>
        <v>1</v>
      </c>
      <c r="N13" s="35">
        <f t="shared" ref="N13" si="4">(IF(G13&lt;&gt;"",1/3,0)+IF(H13&lt;&gt;"",2/3,0)+IF(I13&lt;&gt;"",1,0))*K$5*20*M13/SUM(M$6:M$13)</f>
        <v>0</v>
      </c>
      <c r="O13" s="34">
        <f t="shared" si="3"/>
        <v>0</v>
      </c>
    </row>
    <row r="14" spans="2:15" x14ac:dyDescent="0.25">
      <c r="B14" s="64" t="s">
        <v>19</v>
      </c>
      <c r="C14" s="65"/>
      <c r="D14" s="65"/>
      <c r="E14" s="63"/>
      <c r="F14" s="63"/>
      <c r="G14" s="63"/>
      <c r="H14" s="63"/>
      <c r="I14" s="63"/>
      <c r="J14" s="25"/>
      <c r="K14" s="28">
        <v>0.15</v>
      </c>
      <c r="L14" s="10">
        <f>SUM(L15:L19)</f>
        <v>0</v>
      </c>
      <c r="M14" s="34">
        <f>SUM(M15:M19)</f>
        <v>5</v>
      </c>
    </row>
    <row r="15" spans="2:15" ht="25.5" x14ac:dyDescent="0.25">
      <c r="B15" s="36" t="s">
        <v>44</v>
      </c>
      <c r="C15" s="37" t="s">
        <v>40</v>
      </c>
      <c r="D15" s="48" t="s">
        <v>35</v>
      </c>
      <c r="E15" s="39"/>
      <c r="F15" s="4"/>
      <c r="G15" s="4"/>
      <c r="H15" s="4"/>
      <c r="I15" s="4"/>
      <c r="J15" s="25" t="str">
        <f t="shared" si="0"/>
        <v>◄</v>
      </c>
      <c r="K15" s="8">
        <v>1</v>
      </c>
      <c r="L15" s="41">
        <f>SUM(N15:N15)</f>
        <v>0</v>
      </c>
      <c r="M15" s="34">
        <f t="shared" si="1"/>
        <v>1</v>
      </c>
      <c r="N15" s="35">
        <f>(IF(G15&lt;&gt;"",1/3,0)+IF(H15&lt;&gt;"",2/3,0)+IF(I15&lt;&gt;"",1,0))*K$14*20*M15/SUM(M$15:M$19)</f>
        <v>0</v>
      </c>
      <c r="O15" s="34">
        <f t="shared" si="3"/>
        <v>0</v>
      </c>
    </row>
    <row r="16" spans="2:15" ht="25.5" x14ac:dyDescent="0.25">
      <c r="B16" s="36" t="s">
        <v>45</v>
      </c>
      <c r="C16" s="37" t="s">
        <v>41</v>
      </c>
      <c r="D16" s="54" t="s">
        <v>36</v>
      </c>
      <c r="E16" s="31"/>
      <c r="F16" s="27"/>
      <c r="G16" s="27"/>
      <c r="H16" s="27"/>
      <c r="I16" s="27"/>
      <c r="J16" s="25" t="str">
        <f t="shared" si="0"/>
        <v>◄</v>
      </c>
      <c r="K16" s="8">
        <v>1</v>
      </c>
      <c r="L16" s="42">
        <f>N16</f>
        <v>0</v>
      </c>
      <c r="M16" s="34">
        <f t="shared" si="1"/>
        <v>1</v>
      </c>
      <c r="N16" s="35">
        <f>(IF(G16&lt;&gt;"",1/3,0)+IF(H16&lt;&gt;"",2/3,0)+IF(I16&lt;&gt;"",1,0))*K$14*20*M16/SUM(M$15:M$19)</f>
        <v>0</v>
      </c>
      <c r="O16" s="34">
        <f t="shared" si="3"/>
        <v>0</v>
      </c>
    </row>
    <row r="17" spans="2:15" x14ac:dyDescent="0.25">
      <c r="B17" s="66" t="s">
        <v>46</v>
      </c>
      <c r="C17" s="73" t="s">
        <v>42</v>
      </c>
      <c r="D17" s="48" t="s">
        <v>37</v>
      </c>
      <c r="E17" s="39"/>
      <c r="F17" s="4"/>
      <c r="G17" s="4"/>
      <c r="H17" s="4"/>
      <c r="I17" s="4"/>
      <c r="J17" s="25" t="str">
        <f t="shared" si="0"/>
        <v>◄</v>
      </c>
      <c r="K17" s="8">
        <v>1</v>
      </c>
      <c r="L17" s="59">
        <f>SUM(N17:N18)</f>
        <v>0</v>
      </c>
      <c r="M17" s="34">
        <f t="shared" si="1"/>
        <v>1</v>
      </c>
      <c r="N17" s="35">
        <f>(IF(G17&lt;&gt;"",1/3,0)+IF(H17&lt;&gt;"",2/3,0)+IF(I17&lt;&gt;"",1,0))*K$14*20*M17/SUM(M$15:M$19)</f>
        <v>0</v>
      </c>
      <c r="O17" s="34">
        <f t="shared" si="3"/>
        <v>0</v>
      </c>
    </row>
    <row r="18" spans="2:15" x14ac:dyDescent="0.25">
      <c r="B18" s="66"/>
      <c r="C18" s="73"/>
      <c r="D18" s="54" t="s">
        <v>38</v>
      </c>
      <c r="E18" s="31"/>
      <c r="F18" s="27"/>
      <c r="G18" s="27"/>
      <c r="H18" s="27"/>
      <c r="I18" s="27"/>
      <c r="J18" s="25" t="str">
        <f t="shared" si="0"/>
        <v>◄</v>
      </c>
      <c r="K18" s="8">
        <v>1</v>
      </c>
      <c r="L18" s="59"/>
      <c r="M18" s="34">
        <f t="shared" si="1"/>
        <v>1</v>
      </c>
      <c r="N18" s="35">
        <f>(IF(G18&lt;&gt;"",1/3,0)+IF(H18&lt;&gt;"",2/3,0)+IF(I18&lt;&gt;"",1,0))*K$14*20*M18/SUM(M$15:M$19)</f>
        <v>0</v>
      </c>
      <c r="O18" s="34">
        <f t="shared" si="3"/>
        <v>0</v>
      </c>
    </row>
    <row r="19" spans="2:15" ht="25.5" x14ac:dyDescent="0.25">
      <c r="B19" s="36" t="s">
        <v>47</v>
      </c>
      <c r="C19" s="37" t="s">
        <v>43</v>
      </c>
      <c r="D19" s="48" t="s">
        <v>39</v>
      </c>
      <c r="E19" s="32"/>
      <c r="F19" s="33"/>
      <c r="G19" s="33"/>
      <c r="H19" s="33"/>
      <c r="I19" s="33"/>
      <c r="J19" s="25" t="str">
        <f t="shared" si="0"/>
        <v>◄</v>
      </c>
      <c r="K19" s="8">
        <v>1</v>
      </c>
      <c r="L19" s="42">
        <f>N19</f>
        <v>0</v>
      </c>
      <c r="M19" s="34">
        <f t="shared" si="1"/>
        <v>1</v>
      </c>
      <c r="N19" s="35">
        <f>(IF(G19&lt;&gt;"",1/3,0)+IF(H19&lt;&gt;"",2/3,0)+IF(I19&lt;&gt;"",1,0))*K$14*20*M19/SUM(M$15:M$19)</f>
        <v>0</v>
      </c>
      <c r="O19" s="34">
        <f t="shared" si="3"/>
        <v>0</v>
      </c>
    </row>
    <row r="20" spans="2:15" x14ac:dyDescent="0.25">
      <c r="B20" s="63" t="s">
        <v>116</v>
      </c>
      <c r="C20" s="64"/>
      <c r="D20" s="65"/>
      <c r="E20" s="63"/>
      <c r="F20" s="63"/>
      <c r="G20" s="63"/>
      <c r="H20" s="63"/>
      <c r="I20" s="63"/>
      <c r="J20" s="25"/>
      <c r="K20" s="28">
        <v>0.5</v>
      </c>
      <c r="L20" s="10">
        <f>SUM(L21:L38)</f>
        <v>0</v>
      </c>
      <c r="M20" s="34">
        <f>SUM(M21:M38)</f>
        <v>18</v>
      </c>
    </row>
    <row r="21" spans="2:15" x14ac:dyDescent="0.25">
      <c r="B21" s="66" t="s">
        <v>75</v>
      </c>
      <c r="C21" s="61" t="s">
        <v>66</v>
      </c>
      <c r="D21" s="55" t="s">
        <v>48</v>
      </c>
      <c r="E21" s="31"/>
      <c r="F21" s="27"/>
      <c r="G21" s="27"/>
      <c r="H21" s="27"/>
      <c r="I21" s="27"/>
      <c r="J21" s="25" t="str">
        <f t="shared" si="0"/>
        <v>◄</v>
      </c>
      <c r="K21" s="8">
        <v>1</v>
      </c>
      <c r="L21" s="60">
        <f>SUM(N21:N23)</f>
        <v>0</v>
      </c>
      <c r="M21" s="34">
        <f t="shared" si="1"/>
        <v>1</v>
      </c>
      <c r="N21" s="35">
        <f>(IF(G21&lt;&gt;"",1/3,0)+IF(H21&lt;&gt;"",2/3,0)+IF(I21&lt;&gt;"",1,0))*K$20*20*M21/SUM(M$21:M$38)</f>
        <v>0</v>
      </c>
      <c r="O21" s="34">
        <f t="shared" si="3"/>
        <v>0</v>
      </c>
    </row>
    <row r="22" spans="2:15" x14ac:dyDescent="0.25">
      <c r="B22" s="66"/>
      <c r="C22" s="61"/>
      <c r="D22" s="49" t="s">
        <v>49</v>
      </c>
      <c r="E22" s="32"/>
      <c r="F22" s="33"/>
      <c r="G22" s="33"/>
      <c r="H22" s="33"/>
      <c r="I22" s="33"/>
      <c r="J22" s="25" t="str">
        <f t="shared" si="0"/>
        <v>◄</v>
      </c>
      <c r="K22" s="8">
        <v>1</v>
      </c>
      <c r="L22" s="60"/>
      <c r="M22" s="34">
        <f t="shared" si="1"/>
        <v>1</v>
      </c>
      <c r="N22" s="35">
        <f t="shared" ref="N22:N38" si="5">(IF(G22&lt;&gt;"",1/3,0)+IF(H22&lt;&gt;"",2/3,0)+IF(I22&lt;&gt;"",1,0))*K$20*20*M22/SUM(M$21:M$38)</f>
        <v>0</v>
      </c>
      <c r="O22" s="34">
        <f t="shared" si="3"/>
        <v>0</v>
      </c>
    </row>
    <row r="23" spans="2:15" x14ac:dyDescent="0.25">
      <c r="B23" s="66"/>
      <c r="C23" s="61"/>
      <c r="D23" s="56" t="s">
        <v>50</v>
      </c>
      <c r="E23" s="31"/>
      <c r="F23" s="27"/>
      <c r="G23" s="27"/>
      <c r="H23" s="27"/>
      <c r="I23" s="27"/>
      <c r="J23" s="25" t="str">
        <f t="shared" si="0"/>
        <v>◄</v>
      </c>
      <c r="K23" s="40">
        <v>1</v>
      </c>
      <c r="L23" s="60"/>
      <c r="M23" s="34">
        <f t="shared" si="1"/>
        <v>1</v>
      </c>
      <c r="N23" s="35">
        <f t="shared" si="5"/>
        <v>0</v>
      </c>
      <c r="O23" s="34">
        <f t="shared" si="3"/>
        <v>0</v>
      </c>
    </row>
    <row r="24" spans="2:15" x14ac:dyDescent="0.25">
      <c r="B24" s="66" t="s">
        <v>76</v>
      </c>
      <c r="C24" s="61" t="s">
        <v>67</v>
      </c>
      <c r="D24" s="49" t="s">
        <v>51</v>
      </c>
      <c r="E24" s="32"/>
      <c r="F24" s="33"/>
      <c r="G24" s="33"/>
      <c r="H24" s="33"/>
      <c r="I24" s="33"/>
      <c r="J24" s="25" t="str">
        <f t="shared" si="0"/>
        <v>◄</v>
      </c>
      <c r="K24" s="40">
        <v>1</v>
      </c>
      <c r="L24" s="60">
        <f>SUM(N24:N25)</f>
        <v>0</v>
      </c>
      <c r="M24" s="34">
        <f t="shared" si="1"/>
        <v>1</v>
      </c>
      <c r="N24" s="35">
        <f t="shared" si="5"/>
        <v>0</v>
      </c>
      <c r="O24" s="34">
        <f t="shared" si="3"/>
        <v>0</v>
      </c>
    </row>
    <row r="25" spans="2:15" x14ac:dyDescent="0.25">
      <c r="B25" s="66"/>
      <c r="C25" s="61"/>
      <c r="D25" s="56" t="s">
        <v>52</v>
      </c>
      <c r="E25" s="31"/>
      <c r="F25" s="27"/>
      <c r="G25" s="27"/>
      <c r="H25" s="27"/>
      <c r="I25" s="27"/>
      <c r="J25" s="25" t="str">
        <f t="shared" si="0"/>
        <v>◄</v>
      </c>
      <c r="K25" s="40">
        <v>1</v>
      </c>
      <c r="L25" s="60"/>
      <c r="M25" s="34">
        <f t="shared" si="1"/>
        <v>1</v>
      </c>
      <c r="N25" s="35">
        <f t="shared" si="5"/>
        <v>0</v>
      </c>
      <c r="O25" s="34">
        <f t="shared" si="3"/>
        <v>0</v>
      </c>
    </row>
    <row r="26" spans="2:15" x14ac:dyDescent="0.25">
      <c r="B26" s="66" t="s">
        <v>77</v>
      </c>
      <c r="C26" s="61" t="s">
        <v>68</v>
      </c>
      <c r="D26" s="49" t="s">
        <v>53</v>
      </c>
      <c r="E26" s="32"/>
      <c r="F26" s="33"/>
      <c r="G26" s="33"/>
      <c r="H26" s="33"/>
      <c r="I26" s="33"/>
      <c r="J26" s="25" t="str">
        <f t="shared" si="0"/>
        <v>◄</v>
      </c>
      <c r="K26" s="40">
        <v>1</v>
      </c>
      <c r="L26" s="60">
        <f>SUM(N26:N27)</f>
        <v>0</v>
      </c>
      <c r="M26" s="34">
        <f t="shared" si="1"/>
        <v>1</v>
      </c>
      <c r="N26" s="35">
        <f t="shared" si="5"/>
        <v>0</v>
      </c>
      <c r="O26" s="34">
        <f t="shared" si="3"/>
        <v>0</v>
      </c>
    </row>
    <row r="27" spans="2:15" ht="25.5" x14ac:dyDescent="0.25">
      <c r="B27" s="66"/>
      <c r="C27" s="61"/>
      <c r="D27" s="56" t="s">
        <v>54</v>
      </c>
      <c r="E27" s="31"/>
      <c r="F27" s="27"/>
      <c r="G27" s="27"/>
      <c r="H27" s="27"/>
      <c r="I27" s="27"/>
      <c r="J27" s="25" t="str">
        <f t="shared" si="0"/>
        <v>◄</v>
      </c>
      <c r="K27" s="40">
        <v>1</v>
      </c>
      <c r="L27" s="60"/>
      <c r="M27" s="34">
        <f t="shared" si="1"/>
        <v>1</v>
      </c>
      <c r="N27" s="35">
        <f t="shared" si="5"/>
        <v>0</v>
      </c>
      <c r="O27" s="34">
        <f t="shared" si="3"/>
        <v>0</v>
      </c>
    </row>
    <row r="28" spans="2:15" ht="25.5" x14ac:dyDescent="0.25">
      <c r="B28" s="36" t="s">
        <v>78</v>
      </c>
      <c r="C28" s="51" t="s">
        <v>69</v>
      </c>
      <c r="D28" s="49" t="s">
        <v>55</v>
      </c>
      <c r="E28" s="32"/>
      <c r="F28" s="33"/>
      <c r="G28" s="33"/>
      <c r="H28" s="33"/>
      <c r="I28" s="33"/>
      <c r="J28" s="25" t="str">
        <f t="shared" si="0"/>
        <v>◄</v>
      </c>
      <c r="K28" s="40">
        <v>1</v>
      </c>
      <c r="L28" s="42">
        <f>N28</f>
        <v>0</v>
      </c>
      <c r="M28" s="34">
        <f t="shared" si="1"/>
        <v>1</v>
      </c>
      <c r="N28" s="35">
        <f t="shared" si="5"/>
        <v>0</v>
      </c>
      <c r="O28" s="34">
        <f t="shared" si="3"/>
        <v>0</v>
      </c>
    </row>
    <row r="29" spans="2:15" x14ac:dyDescent="0.25">
      <c r="B29" s="66" t="s">
        <v>79</v>
      </c>
      <c r="C29" s="61" t="s">
        <v>70</v>
      </c>
      <c r="D29" s="56" t="s">
        <v>56</v>
      </c>
      <c r="E29" s="31"/>
      <c r="F29" s="27"/>
      <c r="G29" s="27"/>
      <c r="H29" s="27"/>
      <c r="I29" s="27"/>
      <c r="J29" s="25" t="str">
        <f t="shared" si="0"/>
        <v>◄</v>
      </c>
      <c r="K29" s="40">
        <v>1</v>
      </c>
      <c r="L29" s="60">
        <f>SUM(N29:N31)</f>
        <v>0</v>
      </c>
      <c r="M29" s="34">
        <f t="shared" si="1"/>
        <v>1</v>
      </c>
      <c r="N29" s="35">
        <f t="shared" si="5"/>
        <v>0</v>
      </c>
      <c r="O29" s="34">
        <f t="shared" si="3"/>
        <v>0</v>
      </c>
    </row>
    <row r="30" spans="2:15" x14ac:dyDescent="0.25">
      <c r="B30" s="66"/>
      <c r="C30" s="61"/>
      <c r="D30" s="49" t="s">
        <v>57</v>
      </c>
      <c r="E30" s="32"/>
      <c r="F30" s="33"/>
      <c r="G30" s="33"/>
      <c r="H30" s="33"/>
      <c r="I30" s="33"/>
      <c r="J30" s="25" t="str">
        <f t="shared" si="0"/>
        <v>◄</v>
      </c>
      <c r="K30" s="40">
        <v>1</v>
      </c>
      <c r="L30" s="60"/>
      <c r="M30" s="34">
        <f t="shared" si="1"/>
        <v>1</v>
      </c>
      <c r="N30" s="35">
        <f t="shared" si="5"/>
        <v>0</v>
      </c>
      <c r="O30" s="34">
        <f t="shared" si="3"/>
        <v>0</v>
      </c>
    </row>
    <row r="31" spans="2:15" x14ac:dyDescent="0.25">
      <c r="B31" s="66"/>
      <c r="C31" s="61"/>
      <c r="D31" s="56" t="s">
        <v>58</v>
      </c>
      <c r="E31" s="31"/>
      <c r="F31" s="27"/>
      <c r="G31" s="27"/>
      <c r="H31" s="27"/>
      <c r="I31" s="27"/>
      <c r="J31" s="25" t="str">
        <f t="shared" si="0"/>
        <v>◄</v>
      </c>
      <c r="K31" s="40">
        <v>1</v>
      </c>
      <c r="L31" s="60"/>
      <c r="M31" s="34">
        <f t="shared" si="1"/>
        <v>1</v>
      </c>
      <c r="N31" s="35">
        <f t="shared" si="5"/>
        <v>0</v>
      </c>
      <c r="O31" s="34">
        <f t="shared" si="3"/>
        <v>0</v>
      </c>
    </row>
    <row r="32" spans="2:15" x14ac:dyDescent="0.25">
      <c r="B32" s="66" t="s">
        <v>80</v>
      </c>
      <c r="C32" s="61" t="s">
        <v>71</v>
      </c>
      <c r="D32" s="49" t="s">
        <v>59</v>
      </c>
      <c r="E32" s="32"/>
      <c r="F32" s="33"/>
      <c r="G32" s="33"/>
      <c r="H32" s="33"/>
      <c r="I32" s="33"/>
      <c r="J32" s="25" t="str">
        <f t="shared" si="0"/>
        <v>◄</v>
      </c>
      <c r="K32" s="40">
        <v>1</v>
      </c>
      <c r="L32" s="60">
        <f>SUM(N32:N33)</f>
        <v>0</v>
      </c>
      <c r="M32" s="34">
        <f t="shared" si="1"/>
        <v>1</v>
      </c>
      <c r="N32" s="35">
        <f t="shared" si="5"/>
        <v>0</v>
      </c>
      <c r="O32" s="34">
        <f t="shared" si="3"/>
        <v>0</v>
      </c>
    </row>
    <row r="33" spans="2:15" x14ac:dyDescent="0.25">
      <c r="B33" s="66"/>
      <c r="C33" s="61"/>
      <c r="D33" s="56" t="s">
        <v>60</v>
      </c>
      <c r="E33" s="31"/>
      <c r="F33" s="27"/>
      <c r="G33" s="27"/>
      <c r="H33" s="27"/>
      <c r="I33" s="27"/>
      <c r="J33" s="25" t="str">
        <f t="shared" si="0"/>
        <v>◄</v>
      </c>
      <c r="K33" s="40">
        <v>1</v>
      </c>
      <c r="L33" s="60"/>
      <c r="M33" s="34">
        <f t="shared" si="1"/>
        <v>1</v>
      </c>
      <c r="N33" s="35">
        <f t="shared" si="5"/>
        <v>0</v>
      </c>
      <c r="O33" s="34">
        <f t="shared" si="3"/>
        <v>0</v>
      </c>
    </row>
    <row r="34" spans="2:15" x14ac:dyDescent="0.25">
      <c r="B34" s="66" t="s">
        <v>81</v>
      </c>
      <c r="C34" s="61" t="s">
        <v>72</v>
      </c>
      <c r="D34" s="49" t="s">
        <v>61</v>
      </c>
      <c r="E34" s="32"/>
      <c r="F34" s="33"/>
      <c r="G34" s="33"/>
      <c r="H34" s="33"/>
      <c r="I34" s="33"/>
      <c r="J34" s="25" t="str">
        <f t="shared" si="0"/>
        <v>◄</v>
      </c>
      <c r="K34" s="8">
        <v>1</v>
      </c>
      <c r="L34" s="59">
        <f>SUM(N34:N35)</f>
        <v>0</v>
      </c>
      <c r="M34" s="34">
        <f t="shared" si="1"/>
        <v>1</v>
      </c>
      <c r="N34" s="35">
        <f t="shared" si="5"/>
        <v>0</v>
      </c>
      <c r="O34" s="34">
        <f t="shared" si="3"/>
        <v>0</v>
      </c>
    </row>
    <row r="35" spans="2:15" x14ac:dyDescent="0.25">
      <c r="B35" s="66"/>
      <c r="C35" s="61"/>
      <c r="D35" s="56" t="s">
        <v>62</v>
      </c>
      <c r="E35" s="31"/>
      <c r="F35" s="27"/>
      <c r="G35" s="27"/>
      <c r="H35" s="27"/>
      <c r="I35" s="27"/>
      <c r="J35" s="25" t="str">
        <f t="shared" si="0"/>
        <v>◄</v>
      </c>
      <c r="K35" s="8">
        <v>1</v>
      </c>
      <c r="L35" s="59"/>
      <c r="M35" s="34">
        <f t="shared" si="1"/>
        <v>1</v>
      </c>
      <c r="N35" s="35">
        <f t="shared" si="5"/>
        <v>0</v>
      </c>
      <c r="O35" s="34">
        <f t="shared" si="3"/>
        <v>0</v>
      </c>
    </row>
    <row r="36" spans="2:15" x14ac:dyDescent="0.25">
      <c r="B36" s="66" t="s">
        <v>82</v>
      </c>
      <c r="C36" s="61" t="s">
        <v>73</v>
      </c>
      <c r="D36" s="49" t="s">
        <v>63</v>
      </c>
      <c r="E36" s="32"/>
      <c r="F36" s="33"/>
      <c r="G36" s="33"/>
      <c r="H36" s="33"/>
      <c r="I36" s="33"/>
      <c r="J36" s="25" t="str">
        <f t="shared" si="0"/>
        <v>◄</v>
      </c>
      <c r="K36" s="8">
        <v>1</v>
      </c>
      <c r="L36" s="60">
        <f>SUM(N36:N37)</f>
        <v>0</v>
      </c>
      <c r="M36" s="34">
        <f t="shared" si="1"/>
        <v>1</v>
      </c>
      <c r="N36" s="35">
        <f t="shared" si="5"/>
        <v>0</v>
      </c>
      <c r="O36" s="34">
        <f t="shared" si="3"/>
        <v>0</v>
      </c>
    </row>
    <row r="37" spans="2:15" x14ac:dyDescent="0.25">
      <c r="B37" s="66"/>
      <c r="C37" s="61"/>
      <c r="D37" s="56" t="s">
        <v>64</v>
      </c>
      <c r="E37" s="31"/>
      <c r="F37" s="27"/>
      <c r="G37" s="27"/>
      <c r="H37" s="27"/>
      <c r="I37" s="27"/>
      <c r="J37" s="25" t="str">
        <f t="shared" si="0"/>
        <v>◄</v>
      </c>
      <c r="K37" s="8">
        <v>1</v>
      </c>
      <c r="L37" s="60"/>
      <c r="M37" s="34">
        <f t="shared" si="1"/>
        <v>1</v>
      </c>
      <c r="N37" s="35">
        <f t="shared" si="5"/>
        <v>0</v>
      </c>
      <c r="O37" s="34">
        <f t="shared" si="3"/>
        <v>0</v>
      </c>
    </row>
    <row r="38" spans="2:15" x14ac:dyDescent="0.25">
      <c r="B38" s="36" t="s">
        <v>83</v>
      </c>
      <c r="C38" s="51" t="s">
        <v>74</v>
      </c>
      <c r="D38" s="50" t="s">
        <v>65</v>
      </c>
      <c r="E38" s="32"/>
      <c r="F38" s="33"/>
      <c r="G38" s="33"/>
      <c r="H38" s="33"/>
      <c r="I38" s="33"/>
      <c r="J38" s="25" t="str">
        <f t="shared" si="0"/>
        <v>◄</v>
      </c>
      <c r="K38" s="8">
        <v>1</v>
      </c>
      <c r="L38" s="42">
        <f>N38</f>
        <v>0</v>
      </c>
      <c r="M38" s="34">
        <f t="shared" si="1"/>
        <v>1</v>
      </c>
      <c r="N38" s="35">
        <f t="shared" si="5"/>
        <v>0</v>
      </c>
      <c r="O38" s="34">
        <f t="shared" si="3"/>
        <v>0</v>
      </c>
    </row>
    <row r="39" spans="2:15" x14ac:dyDescent="0.25">
      <c r="B39" s="63" t="s">
        <v>20</v>
      </c>
      <c r="C39" s="67"/>
      <c r="D39" s="65"/>
      <c r="E39" s="63"/>
      <c r="F39" s="63"/>
      <c r="G39" s="63"/>
      <c r="H39" s="63"/>
      <c r="I39" s="63"/>
      <c r="J39" s="25"/>
      <c r="K39" s="28">
        <v>0.2</v>
      </c>
      <c r="L39" s="10">
        <f>SUM(L40:L50)</f>
        <v>0</v>
      </c>
      <c r="M39" s="34">
        <f>SUM(M40:M50)</f>
        <v>11</v>
      </c>
    </row>
    <row r="40" spans="2:15" ht="25.5" x14ac:dyDescent="0.25">
      <c r="B40" s="7" t="s">
        <v>102</v>
      </c>
      <c r="C40" s="37" t="s">
        <v>95</v>
      </c>
      <c r="D40" s="57" t="s">
        <v>84</v>
      </c>
      <c r="E40" s="31"/>
      <c r="F40" s="27"/>
      <c r="G40" s="27"/>
      <c r="H40" s="27"/>
      <c r="I40" s="27"/>
      <c r="J40" s="25" t="str">
        <f t="shared" si="0"/>
        <v>◄</v>
      </c>
      <c r="K40" s="8">
        <v>1</v>
      </c>
      <c r="L40" s="41">
        <f>SUM(N40)</f>
        <v>0</v>
      </c>
      <c r="M40" s="34">
        <f t="shared" si="1"/>
        <v>1</v>
      </c>
      <c r="N40" s="35">
        <f>(IF(G40&lt;&gt;"",1/3,0)+IF(H40&lt;&gt;"",2/3,0)+IF(I40&lt;&gt;"",1,0))*K$39*20*M40/SUM(M$40:M$50)</f>
        <v>0</v>
      </c>
      <c r="O40" s="34">
        <f t="shared" si="3"/>
        <v>0</v>
      </c>
    </row>
    <row r="41" spans="2:15" x14ac:dyDescent="0.25">
      <c r="B41" s="66" t="s">
        <v>103</v>
      </c>
      <c r="C41" s="73" t="s">
        <v>96</v>
      </c>
      <c r="D41" s="51" t="s">
        <v>85</v>
      </c>
      <c r="E41" s="32"/>
      <c r="F41" s="33"/>
      <c r="G41" s="33"/>
      <c r="H41" s="33"/>
      <c r="I41" s="33"/>
      <c r="J41" s="25" t="str">
        <f t="shared" si="0"/>
        <v>◄</v>
      </c>
      <c r="K41" s="8">
        <v>1</v>
      </c>
      <c r="L41" s="59">
        <f>SUM(N41:N42)</f>
        <v>0</v>
      </c>
      <c r="M41" s="34">
        <f t="shared" si="1"/>
        <v>1</v>
      </c>
      <c r="N41" s="35">
        <f t="shared" ref="N41:N50" si="6">(IF(G41&lt;&gt;"",1/3,0)+IF(H41&lt;&gt;"",2/3,0)+IF(I41&lt;&gt;"",1,0))*K$39*20*M41/SUM(M$40:M$50)</f>
        <v>0</v>
      </c>
      <c r="O41" s="34">
        <f t="shared" si="3"/>
        <v>0</v>
      </c>
    </row>
    <row r="42" spans="2:15" x14ac:dyDescent="0.25">
      <c r="B42" s="66"/>
      <c r="C42" s="73"/>
      <c r="D42" s="57" t="s">
        <v>86</v>
      </c>
      <c r="E42" s="31"/>
      <c r="F42" s="27"/>
      <c r="G42" s="27"/>
      <c r="H42" s="27"/>
      <c r="I42" s="27"/>
      <c r="J42" s="25" t="str">
        <f t="shared" si="0"/>
        <v>◄</v>
      </c>
      <c r="K42" s="8">
        <v>1</v>
      </c>
      <c r="L42" s="59"/>
      <c r="M42" s="34">
        <f t="shared" si="1"/>
        <v>1</v>
      </c>
      <c r="N42" s="35">
        <f t="shared" si="6"/>
        <v>0</v>
      </c>
      <c r="O42" s="34">
        <f t="shared" si="3"/>
        <v>0</v>
      </c>
    </row>
    <row r="43" spans="2:15" ht="25.5" x14ac:dyDescent="0.25">
      <c r="B43" s="7" t="s">
        <v>104</v>
      </c>
      <c r="C43" s="38" t="s">
        <v>97</v>
      </c>
      <c r="D43" s="51" t="s">
        <v>87</v>
      </c>
      <c r="E43" s="32"/>
      <c r="F43" s="33"/>
      <c r="G43" s="33"/>
      <c r="H43" s="33"/>
      <c r="I43" s="33"/>
      <c r="J43" s="25" t="str">
        <f t="shared" si="0"/>
        <v>◄</v>
      </c>
      <c r="K43" s="8">
        <v>1</v>
      </c>
      <c r="L43" s="42">
        <f>SUM(N43)</f>
        <v>0</v>
      </c>
      <c r="M43" s="34">
        <f t="shared" si="1"/>
        <v>1</v>
      </c>
      <c r="N43" s="35">
        <f t="shared" si="6"/>
        <v>0</v>
      </c>
      <c r="O43" s="34">
        <f t="shared" si="3"/>
        <v>0</v>
      </c>
    </row>
    <row r="44" spans="2:15" ht="25.5" x14ac:dyDescent="0.25">
      <c r="B44" s="7" t="s">
        <v>105</v>
      </c>
      <c r="C44" s="38" t="s">
        <v>98</v>
      </c>
      <c r="D44" s="57" t="s">
        <v>88</v>
      </c>
      <c r="E44" s="31"/>
      <c r="F44" s="27"/>
      <c r="G44" s="27"/>
      <c r="H44" s="27"/>
      <c r="I44" s="27"/>
      <c r="J44" s="25" t="str">
        <f t="shared" si="0"/>
        <v>◄</v>
      </c>
      <c r="K44" s="8">
        <v>1</v>
      </c>
      <c r="L44" s="42">
        <f>N44</f>
        <v>0</v>
      </c>
      <c r="M44" s="34">
        <f t="shared" si="1"/>
        <v>1</v>
      </c>
      <c r="N44" s="35">
        <f t="shared" si="6"/>
        <v>0</v>
      </c>
      <c r="O44" s="34">
        <f t="shared" si="3"/>
        <v>0</v>
      </c>
    </row>
    <row r="45" spans="2:15" ht="25.5" x14ac:dyDescent="0.25">
      <c r="B45" s="7" t="s">
        <v>106</v>
      </c>
      <c r="C45" s="38" t="s">
        <v>99</v>
      </c>
      <c r="D45" s="51" t="s">
        <v>89</v>
      </c>
      <c r="E45" s="32"/>
      <c r="F45" s="33"/>
      <c r="G45" s="33"/>
      <c r="H45" s="33"/>
      <c r="I45" s="33"/>
      <c r="J45" s="25" t="str">
        <f t="shared" si="0"/>
        <v>◄</v>
      </c>
      <c r="K45" s="8">
        <v>1</v>
      </c>
      <c r="L45" s="42">
        <f>SUM(N45)</f>
        <v>0</v>
      </c>
      <c r="M45" s="34">
        <f t="shared" si="1"/>
        <v>1</v>
      </c>
      <c r="N45" s="35">
        <f t="shared" si="6"/>
        <v>0</v>
      </c>
      <c r="O45" s="34">
        <f t="shared" si="3"/>
        <v>0</v>
      </c>
    </row>
    <row r="46" spans="2:15" x14ac:dyDescent="0.25">
      <c r="B46" s="66" t="s">
        <v>107</v>
      </c>
      <c r="C46" s="68" t="s">
        <v>100</v>
      </c>
      <c r="D46" s="57" t="s">
        <v>90</v>
      </c>
      <c r="E46" s="31"/>
      <c r="F46" s="27"/>
      <c r="G46" s="27"/>
      <c r="H46" s="27"/>
      <c r="I46" s="27"/>
      <c r="J46" s="25" t="str">
        <f t="shared" si="0"/>
        <v>◄</v>
      </c>
      <c r="K46" s="8">
        <v>1</v>
      </c>
      <c r="L46" s="59">
        <f>SUM(N46:N47)</f>
        <v>0</v>
      </c>
      <c r="M46" s="34">
        <f t="shared" si="1"/>
        <v>1</v>
      </c>
      <c r="N46" s="35">
        <f t="shared" si="6"/>
        <v>0</v>
      </c>
      <c r="O46" s="34">
        <f t="shared" si="3"/>
        <v>0</v>
      </c>
    </row>
    <row r="47" spans="2:15" x14ac:dyDescent="0.25">
      <c r="B47" s="66"/>
      <c r="C47" s="68"/>
      <c r="D47" s="51" t="s">
        <v>91</v>
      </c>
      <c r="E47" s="32"/>
      <c r="F47" s="33"/>
      <c r="G47" s="33"/>
      <c r="H47" s="33"/>
      <c r="I47" s="33"/>
      <c r="J47" s="25" t="str">
        <f t="shared" si="0"/>
        <v>◄</v>
      </c>
      <c r="K47" s="8">
        <v>1</v>
      </c>
      <c r="L47" s="59"/>
      <c r="M47" s="34">
        <f t="shared" si="1"/>
        <v>1</v>
      </c>
      <c r="N47" s="35">
        <f t="shared" si="6"/>
        <v>0</v>
      </c>
      <c r="O47" s="34">
        <f t="shared" si="3"/>
        <v>0</v>
      </c>
    </row>
    <row r="48" spans="2:15" x14ac:dyDescent="0.25">
      <c r="B48" s="66" t="s">
        <v>108</v>
      </c>
      <c r="C48" s="68" t="s">
        <v>101</v>
      </c>
      <c r="D48" s="57" t="s">
        <v>92</v>
      </c>
      <c r="E48" s="31"/>
      <c r="F48" s="27"/>
      <c r="G48" s="27"/>
      <c r="H48" s="27"/>
      <c r="I48" s="27"/>
      <c r="J48" s="25" t="str">
        <f t="shared" si="0"/>
        <v>◄</v>
      </c>
      <c r="K48" s="8">
        <v>1</v>
      </c>
      <c r="L48" s="59">
        <f>SUM(N48:N50)</f>
        <v>0</v>
      </c>
      <c r="M48" s="34">
        <f t="shared" si="1"/>
        <v>1</v>
      </c>
      <c r="N48" s="35">
        <f t="shared" si="6"/>
        <v>0</v>
      </c>
      <c r="O48" s="34">
        <f t="shared" si="3"/>
        <v>0</v>
      </c>
    </row>
    <row r="49" spans="2:15" x14ac:dyDescent="0.25">
      <c r="B49" s="66"/>
      <c r="C49" s="68"/>
      <c r="D49" s="51" t="s">
        <v>93</v>
      </c>
      <c r="E49" s="32"/>
      <c r="F49" s="33"/>
      <c r="G49" s="33"/>
      <c r="H49" s="33"/>
      <c r="I49" s="33"/>
      <c r="J49" s="25" t="str">
        <f t="shared" si="0"/>
        <v>◄</v>
      </c>
      <c r="K49" s="8">
        <v>1</v>
      </c>
      <c r="L49" s="59"/>
      <c r="M49" s="34">
        <f t="shared" si="1"/>
        <v>1</v>
      </c>
      <c r="N49" s="35">
        <f t="shared" si="6"/>
        <v>0</v>
      </c>
      <c r="O49" s="34">
        <f t="shared" si="3"/>
        <v>0</v>
      </c>
    </row>
    <row r="50" spans="2:15" ht="23.1" customHeight="1" x14ac:dyDescent="0.25">
      <c r="B50" s="66"/>
      <c r="C50" s="68"/>
      <c r="D50" s="57" t="s">
        <v>94</v>
      </c>
      <c r="E50" s="31"/>
      <c r="F50" s="27"/>
      <c r="G50" s="27"/>
      <c r="H50" s="27"/>
      <c r="I50" s="27"/>
      <c r="J50" s="25" t="str">
        <f t="shared" si="0"/>
        <v>◄</v>
      </c>
      <c r="K50" s="8">
        <v>1</v>
      </c>
      <c r="L50" s="59"/>
      <c r="M50" s="34">
        <f t="shared" si="1"/>
        <v>1</v>
      </c>
      <c r="N50" s="35">
        <f t="shared" si="6"/>
        <v>0</v>
      </c>
      <c r="O50" s="34">
        <f t="shared" si="3"/>
        <v>0</v>
      </c>
    </row>
    <row r="51" spans="2:15" x14ac:dyDescent="0.25">
      <c r="I51" s="58"/>
      <c r="K51" s="29">
        <f>SUM(K5+K14+K20+K39)</f>
        <v>1</v>
      </c>
      <c r="O51" s="34">
        <f>SUM(O6:O50)</f>
        <v>0</v>
      </c>
    </row>
    <row r="52" spans="2:15" x14ac:dyDescent="0.25">
      <c r="D52" s="13" t="s">
        <v>109</v>
      </c>
      <c r="E52" s="14"/>
      <c r="F52" s="82">
        <f>M5/SUM(K6:K13)</f>
        <v>1</v>
      </c>
      <c r="G52" s="82"/>
      <c r="H52" s="82"/>
      <c r="I52" s="82"/>
    </row>
    <row r="53" spans="2:15" x14ac:dyDescent="0.25">
      <c r="D53" s="13" t="s">
        <v>110</v>
      </c>
      <c r="E53" s="14"/>
      <c r="F53" s="82">
        <f>M14/SUM(K15:K19)</f>
        <v>1</v>
      </c>
      <c r="G53" s="82"/>
      <c r="H53" s="82"/>
      <c r="I53" s="82"/>
    </row>
    <row r="54" spans="2:15" x14ac:dyDescent="0.25">
      <c r="D54" s="13" t="s">
        <v>111</v>
      </c>
      <c r="E54" s="14"/>
      <c r="F54" s="82">
        <f>M20/SUM(K21:K38)</f>
        <v>1</v>
      </c>
      <c r="G54" s="82"/>
      <c r="H54" s="82"/>
      <c r="I54" s="82"/>
    </row>
    <row r="55" spans="2:15" x14ac:dyDescent="0.25">
      <c r="D55" s="13" t="s">
        <v>112</v>
      </c>
      <c r="E55" s="14"/>
      <c r="F55" s="82">
        <f>M39/SUM(K40:K50)</f>
        <v>1</v>
      </c>
      <c r="G55" s="82"/>
      <c r="H55" s="82"/>
      <c r="I55" s="82"/>
    </row>
    <row r="56" spans="2:15" ht="27.95" customHeight="1" thickBot="1" x14ac:dyDescent="0.3">
      <c r="D56" s="15" t="s">
        <v>8</v>
      </c>
      <c r="F56" s="83" t="str">
        <f>IF(OR(F52&lt;0.5,F53&lt;0.5,F54&lt;0.5,F55&lt;0.5),"Tx&lt;50",IF(O51&lt;&gt;42,"Erreur",(L5+L14+L20+L39)))</f>
        <v>Erreur</v>
      </c>
      <c r="G56" s="83"/>
      <c r="H56" s="75" t="s">
        <v>10</v>
      </c>
      <c r="I56" s="76"/>
    </row>
    <row r="57" spans="2:15" ht="24" customHeight="1" thickBot="1" x14ac:dyDescent="0.3">
      <c r="B57" s="16"/>
      <c r="C57" s="17"/>
      <c r="D57" s="18" t="s">
        <v>9</v>
      </c>
      <c r="E57" s="19"/>
      <c r="F57" s="80"/>
      <c r="G57" s="80"/>
      <c r="H57" s="62" t="s">
        <v>10</v>
      </c>
      <c r="I57" s="62"/>
    </row>
    <row r="58" spans="2:15" ht="24" customHeight="1" thickBot="1" x14ac:dyDescent="0.3">
      <c r="B58" s="16"/>
      <c r="C58" s="17"/>
      <c r="D58" s="20" t="s">
        <v>11</v>
      </c>
      <c r="E58" s="14"/>
      <c r="F58" s="81">
        <f>F57*4</f>
        <v>0</v>
      </c>
      <c r="G58" s="81"/>
      <c r="H58" s="79" t="s">
        <v>115</v>
      </c>
      <c r="I58" s="79"/>
    </row>
    <row r="59" spans="2:15" x14ac:dyDescent="0.25">
      <c r="B59" s="74" t="s">
        <v>12</v>
      </c>
      <c r="C59" s="74"/>
      <c r="D59" s="74"/>
      <c r="E59" s="74"/>
      <c r="F59" s="74"/>
      <c r="G59" s="74"/>
      <c r="H59" s="74"/>
      <c r="I59" s="74"/>
    </row>
  </sheetData>
  <mergeCells count="57">
    <mergeCell ref="B48:B50"/>
    <mergeCell ref="C34:C35"/>
    <mergeCell ref="B34:B35"/>
    <mergeCell ref="C36:C37"/>
    <mergeCell ref="B36:B37"/>
    <mergeCell ref="C41:C42"/>
    <mergeCell ref="B41:B42"/>
    <mergeCell ref="B59:I59"/>
    <mergeCell ref="H56:I56"/>
    <mergeCell ref="E1:L1"/>
    <mergeCell ref="E2:L2"/>
    <mergeCell ref="H58:I58"/>
    <mergeCell ref="F57:G57"/>
    <mergeCell ref="F58:G58"/>
    <mergeCell ref="F52:I52"/>
    <mergeCell ref="F53:I53"/>
    <mergeCell ref="F54:I54"/>
    <mergeCell ref="F55:I55"/>
    <mergeCell ref="F56:G56"/>
    <mergeCell ref="C6:C7"/>
    <mergeCell ref="B6:B7"/>
    <mergeCell ref="C11:C13"/>
    <mergeCell ref="B4:C4"/>
    <mergeCell ref="B14:I14"/>
    <mergeCell ref="B5:I5"/>
    <mergeCell ref="C17:C18"/>
    <mergeCell ref="B11:B13"/>
    <mergeCell ref="C21:C23"/>
    <mergeCell ref="B21:B23"/>
    <mergeCell ref="C24:C25"/>
    <mergeCell ref="H57:I57"/>
    <mergeCell ref="L17:L18"/>
    <mergeCell ref="B20:I20"/>
    <mergeCell ref="B24:B25"/>
    <mergeCell ref="B17:B18"/>
    <mergeCell ref="B39:I39"/>
    <mergeCell ref="C26:C27"/>
    <mergeCell ref="B26:B27"/>
    <mergeCell ref="C29:C31"/>
    <mergeCell ref="B29:B31"/>
    <mergeCell ref="C32:C33"/>
    <mergeCell ref="B32:B33"/>
    <mergeCell ref="C46:C47"/>
    <mergeCell ref="B46:B47"/>
    <mergeCell ref="C48:C50"/>
    <mergeCell ref="L6:L7"/>
    <mergeCell ref="L11:L13"/>
    <mergeCell ref="L21:L23"/>
    <mergeCell ref="L24:L25"/>
    <mergeCell ref="L26:L27"/>
    <mergeCell ref="L46:L47"/>
    <mergeCell ref="L48:L50"/>
    <mergeCell ref="L29:L31"/>
    <mergeCell ref="L32:L33"/>
    <mergeCell ref="L34:L35"/>
    <mergeCell ref="L36:L37"/>
    <mergeCell ref="L41:L4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Unité U32 bac pro TCI</vt:lpstr>
    </vt:vector>
  </TitlesOfParts>
  <Company>IGEN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Rage</dc:creator>
  <cp:lastModifiedBy>Utilisateur Windows</cp:lastModifiedBy>
  <dcterms:created xsi:type="dcterms:W3CDTF">2015-11-24T16:36:06Z</dcterms:created>
  <dcterms:modified xsi:type="dcterms:W3CDTF">2023-03-20T08:22:57Z</dcterms:modified>
</cp:coreProperties>
</file>